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БЮДЖЕТНЫЙ ОТДЕЛ\ИСПОЛНЕНИЕ\2026\РМО\1 полугодие\"/>
    </mc:Choice>
  </mc:AlternateContent>
  <xr:revisionPtr revIDLastSave="0" documentId="13_ncr:1_{906776A3-0C67-4DEA-AED9-9E4794B7AB7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на подпись" sheetId="10" r:id="rId1"/>
  </sheets>
  <definedNames>
    <definedName name="_xlnm.Print_Titles" localSheetId="0">'на подпись'!$5:$6</definedName>
    <definedName name="_xlnm.Print_Area" localSheetId="0">'на подпись'!$A$1:$G$64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8" i="10" l="1"/>
  <c r="D45" i="10"/>
  <c r="E55" i="10"/>
  <c r="D55" i="10"/>
  <c r="E53" i="10"/>
  <c r="D53" i="10"/>
  <c r="E51" i="10"/>
  <c r="D51" i="10"/>
  <c r="E45" i="10"/>
  <c r="E42" i="10"/>
  <c r="D42" i="10"/>
  <c r="E40" i="10"/>
  <c r="D40" i="10"/>
  <c r="E36" i="10"/>
  <c r="D36" i="10"/>
  <c r="D57" i="10" l="1"/>
  <c r="E57" i="10"/>
  <c r="C55" i="10"/>
  <c r="C53" i="10"/>
  <c r="C51" i="10"/>
  <c r="C45" i="10"/>
  <c r="C42" i="10"/>
  <c r="C40" i="10"/>
  <c r="C36" i="10"/>
  <c r="C57" i="10" s="1"/>
  <c r="D8" i="10" l="1"/>
  <c r="E8" i="10"/>
  <c r="G56" i="10"/>
  <c r="F56" i="10" l="1"/>
  <c r="D26" i="10" l="1"/>
  <c r="F28" i="10"/>
  <c r="G28" i="10"/>
  <c r="F29" i="10"/>
  <c r="G29" i="10"/>
  <c r="F30" i="10"/>
  <c r="G54" i="10" l="1"/>
  <c r="G53" i="10"/>
  <c r="C26" i="10"/>
  <c r="C8" i="10"/>
  <c r="E26" i="10"/>
  <c r="G39" i="10" l="1"/>
  <c r="G41" i="10"/>
  <c r="G43" i="10"/>
  <c r="F39" i="10"/>
  <c r="F41" i="10"/>
  <c r="F43" i="10"/>
  <c r="F47" i="10"/>
  <c r="F48" i="10"/>
  <c r="F53" i="10"/>
  <c r="F54" i="10"/>
  <c r="C34" i="10" l="1"/>
  <c r="C58" i="10" s="1"/>
  <c r="C63" i="10" s="1"/>
  <c r="C64" i="10" l="1"/>
  <c r="G42" i="10"/>
  <c r="G11" i="10"/>
  <c r="F27" i="10"/>
  <c r="F16" i="10"/>
  <c r="F12" i="10"/>
  <c r="F11" i="10"/>
  <c r="F10" i="10"/>
  <c r="F9" i="10"/>
  <c r="E34" i="10"/>
  <c r="G45" i="10"/>
  <c r="G55" i="10"/>
  <c r="G9" i="10"/>
  <c r="G10" i="10"/>
  <c r="G12" i="10"/>
  <c r="G16" i="10"/>
  <c r="G20" i="10"/>
  <c r="G27" i="10"/>
  <c r="G36" i="10" l="1"/>
  <c r="F55" i="10"/>
  <c r="F42" i="10"/>
  <c r="F40" i="10"/>
  <c r="F45" i="10"/>
  <c r="G40" i="10"/>
  <c r="F26" i="10"/>
  <c r="F8" i="10"/>
  <c r="D34" i="10"/>
  <c r="G8" i="10"/>
  <c r="G26" i="10"/>
  <c r="F36" i="10"/>
  <c r="F57" i="10" l="1"/>
  <c r="G57" i="10"/>
  <c r="G34" i="10"/>
  <c r="F34" i="10"/>
  <c r="D58" i="10"/>
  <c r="D63" i="10" s="1"/>
  <c r="D64" i="10" s="1"/>
  <c r="E58" i="10"/>
  <c r="E63" i="10" s="1"/>
  <c r="E64" i="10" s="1"/>
</calcChain>
</file>

<file path=xl/sharedStrings.xml><?xml version="1.0" encoding="utf-8"?>
<sst xmlns="http://schemas.openxmlformats.org/spreadsheetml/2006/main" count="96" uniqueCount="93">
  <si>
    <t>Общегосударственные вопросы</t>
  </si>
  <si>
    <t>Расходы</t>
  </si>
  <si>
    <t>Иные источники внутреннего финансирования  дефицитов бюджетов</t>
  </si>
  <si>
    <t>Изменение остатков средств на счетах по учету  средств бюджета</t>
  </si>
  <si>
    <t>Доходы</t>
  </si>
  <si>
    <t>Национальная экономика</t>
  </si>
  <si>
    <t>Наименование показателя</t>
  </si>
  <si>
    <t>Жилищно-коммунальное хозяйство</t>
  </si>
  <si>
    <t>налоги на прибыль, доходы</t>
  </si>
  <si>
    <t>налоги  на товары (работы, услуги), реализуемые на территории  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</si>
  <si>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</si>
  <si>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</si>
  <si>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</si>
  <si>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</si>
  <si>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</si>
  <si>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</si>
  <si>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</si>
  <si>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</si>
  <si>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</si>
  <si>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</si>
  <si>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</si>
  <si>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прочие неналоговые доходы</t>
  </si>
  <si>
    <t>безвозмездные поступления от других бюджетов бюджетной системы Российской Федерации</t>
  </si>
  <si>
    <t>безвозмездные поступления от государственных (муниципальных) организаций</t>
  </si>
  <si>
    <t>(тыс. рублей)</t>
  </si>
  <si>
    <t>Национальная оборона</t>
  </si>
  <si>
    <t>Результат исполнения бюджета (дефицит "--", профицит "+")</t>
  </si>
  <si>
    <t>Кредиты кредитных организаций в валюте  Российской Федерации</t>
  </si>
  <si>
    <t>Бюджетные кредиты от других бюджетов бюджетной  системы Российской Федерации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</si>
  <si>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</si>
  <si>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</si>
  <si>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Налоговые и неналоговые доходы</t>
  </si>
  <si>
    <t>Безвозмездные поступления</t>
  </si>
  <si>
    <t>Всего:</t>
  </si>
  <si>
    <t>Межбюджетные трансферты общего характера бюджетам муниципальных образований</t>
  </si>
  <si>
    <t>Источники внутреннего финансирования дефицита областного бюджета</t>
  </si>
  <si>
    <t>безвозмездные поступления от негосударственных  организаций</t>
  </si>
  <si>
    <t>возврат остатков субсидий и субвенций и иных межбюджетных трансфертов, имеющих целевое назначение, прошлых лет, из бюджетов городских поселений</t>
  </si>
  <si>
    <t>1 01 00000 00 0000 000</t>
  </si>
  <si>
    <t>1 03 00000 00 0000 000</t>
  </si>
  <si>
    <t>1 05 00000 00 0000 000</t>
  </si>
  <si>
    <t>1 06 00000 00 0000 000</t>
  </si>
  <si>
    <t>1 11 00000 00 0000 000</t>
  </si>
  <si>
    <t>1 16 00000 00 0000 000</t>
  </si>
  <si>
    <t>2 00 00000 00 0000 000</t>
  </si>
  <si>
    <t>0100</t>
  </si>
  <si>
    <t>0113</t>
  </si>
  <si>
    <t>Другие общегосударственные вопросы</t>
  </si>
  <si>
    <t>0200</t>
  </si>
  <si>
    <t>0203</t>
  </si>
  <si>
    <t>Мобилизационная и вневойсковая подготовка</t>
  </si>
  <si>
    <t>0400</t>
  </si>
  <si>
    <t>0409</t>
  </si>
  <si>
    <t>Дорожное хозяйство (дорожные фонды)</t>
  </si>
  <si>
    <t>0500</t>
  </si>
  <si>
    <t>0502</t>
  </si>
  <si>
    <t>Коммунальное хозяйство</t>
  </si>
  <si>
    <t>0503</t>
  </si>
  <si>
    <t>Благоустройство</t>
  </si>
  <si>
    <t>1400</t>
  </si>
  <si>
    <t>1403</t>
  </si>
  <si>
    <t>Прочие межбюджетные трансферты бюджетам субъектов Российской Федерации и муниципальных образований общего характера</t>
  </si>
  <si>
    <t>КБК</t>
  </si>
  <si>
    <t>0412</t>
  </si>
  <si>
    <t>Другие вопросы в области национальной экономики</t>
  </si>
  <si>
    <t>1 14 00000 00 0000 000</t>
  </si>
  <si>
    <t>0107</t>
  </si>
  <si>
    <t>Обеспечение проведения выборов и референдумов</t>
  </si>
  <si>
    <t>0501</t>
  </si>
  <si>
    <t>Жилищное хозяйство</t>
  </si>
  <si>
    <t>прочие безвозмездные поступления</t>
  </si>
  <si>
    <t>1100</t>
  </si>
  <si>
    <t>1101</t>
  </si>
  <si>
    <t>ФИЗИЧЕСКАЯ КУЛЬТУРА И СПОРТ</t>
  </si>
  <si>
    <t xml:space="preserve">Физическая культура </t>
  </si>
  <si>
    <t>1 17 00000 00 0000 000</t>
  </si>
  <si>
    <t>инициативные платежи</t>
  </si>
  <si>
    <t>0111</t>
  </si>
  <si>
    <t>Резервные фонды</t>
  </si>
  <si>
    <t>Кассовое исполнение
 за  январь-июнь 2025 года</t>
  </si>
  <si>
    <t>1000</t>
  </si>
  <si>
    <t>Социальная политика</t>
  </si>
  <si>
    <t>1003</t>
  </si>
  <si>
    <t>Социальное обеспечение населения</t>
  </si>
  <si>
    <t>Сведения                                                                                                                                                            об исполнении бюджета Романовского городского поселения Романовского муниципального района Саратовской области за I полугодие 2026 года</t>
  </si>
  <si>
    <t>Бюджетные назначения на 2026 год</t>
  </si>
  <si>
    <t>Кассовое исполнение
 за  январь-июнь 2026 года</t>
  </si>
  <si>
    <t>% исполнения к плану 2026года</t>
  </si>
  <si>
    <t>% исполнения 2026 к 2025 году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</si>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</sst>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8"/>
      <name val="Arial Cyr"/>
      <charset val="204"/>
    </font>
    <font>
      <b/>
      <sz val="8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2" borderId="0" xfId="0" applyFill="1" applyAlignment="1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1" xfId="0" applyNumberFormat="1" applyFont="1" applyFill="1" applyBorder="1" applyAlignment="1"/>
    <xf numFmtId="164" fontId="0" fillId="2" borderId="1" xfId="0" applyNumberFormat="1" applyFill="1" applyBorder="1" applyAlignment="1"/>
    <xf numFmtId="164" fontId="1" fillId="2" borderId="0" xfId="0" applyNumberFormat="1" applyFont="1" applyFill="1"/>
    <xf numFmtId="0" fontId="1" fillId="2" borderId="0" xfId="0" applyFont="1" applyFill="1" applyAlignment="1"/>
    <xf numFmtId="164" fontId="1" fillId="2" borderId="1" xfId="0" applyNumberFormat="1" applyFont="1" applyFill="1" applyBorder="1" applyAlignment="1"/>
    <xf numFmtId="164" fontId="1" fillId="0" borderId="1" xfId="0" applyNumberFormat="1" applyFont="1" applyFill="1" applyBorder="1" applyAlignment="1"/>
    <xf numFmtId="164" fontId="0" fillId="0" borderId="1" xfId="0" applyNumberFormat="1" applyFont="1" applyFill="1" applyBorder="1" applyAlignment="1"/>
    <xf numFmtId="164" fontId="2" fillId="0" borderId="1" xfId="0" applyNumberFormat="1" applyFont="1" applyFill="1" applyBorder="1" applyAlignment="1"/>
    <xf numFmtId="164" fontId="0" fillId="0" borderId="1" xfId="0" applyNumberFormat="1" applyFill="1" applyBorder="1" applyAlignment="1"/>
    <xf numFmtId="0" fontId="3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vertical="justify" wrapText="1"/>
    </xf>
    <xf numFmtId="164" fontId="1" fillId="2" borderId="1" xfId="0" applyNumberFormat="1" applyFont="1" applyFill="1" applyBorder="1"/>
    <xf numFmtId="0" fontId="2" fillId="2" borderId="1" xfId="0" applyFont="1" applyFill="1" applyBorder="1" applyAlignment="1">
      <alignment horizontal="left" vertical="justify" wrapText="1" indent="3"/>
    </xf>
    <xf numFmtId="164" fontId="2" fillId="2" borderId="1" xfId="0" applyNumberFormat="1" applyFont="1" applyFill="1" applyBorder="1"/>
    <xf numFmtId="0" fontId="2" fillId="2" borderId="1" xfId="0" applyFont="1" applyFill="1" applyBorder="1" applyAlignment="1">
      <alignment horizontal="left" vertical="top" wrapText="1" indent="3" readingOrder="1"/>
    </xf>
    <xf numFmtId="0" fontId="2" fillId="2" borderId="1" xfId="0" applyFont="1" applyFill="1" applyBorder="1" applyAlignment="1">
      <alignment horizontal="left" vertical="top" wrapText="1" indent="3"/>
    </xf>
    <xf numFmtId="0" fontId="1" fillId="0" borderId="1" xfId="0" applyFont="1" applyBorder="1"/>
    <xf numFmtId="0" fontId="1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 indent="3" readingOrder="1"/>
    </xf>
    <xf numFmtId="164" fontId="1" fillId="0" borderId="1" xfId="0" applyNumberFormat="1" applyFont="1" applyFill="1" applyBorder="1"/>
    <xf numFmtId="0" fontId="2" fillId="2" borderId="1" xfId="0" applyFont="1" applyFill="1" applyBorder="1" applyAlignment="1">
      <alignment vertical="top" wrapText="1"/>
    </xf>
    <xf numFmtId="164" fontId="2" fillId="0" borderId="1" xfId="0" applyNumberFormat="1" applyFont="1" applyFill="1" applyBorder="1"/>
    <xf numFmtId="0" fontId="2" fillId="0" borderId="1" xfId="0" applyFont="1" applyBorder="1"/>
    <xf numFmtId="0" fontId="0" fillId="2" borderId="1" xfId="0" applyFill="1" applyBorder="1" applyAlignment="1">
      <alignment vertical="top" wrapText="1"/>
    </xf>
    <xf numFmtId="0" fontId="0" fillId="0" borderId="2" xfId="0" applyBorder="1"/>
    <xf numFmtId="0" fontId="1" fillId="2" borderId="2" xfId="0" applyFont="1" applyFill="1" applyBorder="1" applyAlignment="1">
      <alignment vertical="top" wrapText="1"/>
    </xf>
    <xf numFmtId="164" fontId="1" fillId="0" borderId="2" xfId="0" applyNumberFormat="1" applyFont="1" applyFill="1" applyBorder="1" applyAlignment="1"/>
    <xf numFmtId="164" fontId="1" fillId="0" borderId="2" xfId="0" applyNumberFormat="1" applyFont="1" applyFill="1" applyBorder="1"/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top" wrapText="1" indent="3"/>
    </xf>
    <xf numFmtId="49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/>
    <xf numFmtId="164" fontId="0" fillId="0" borderId="0" xfId="0" applyNumberFormat="1" applyFont="1" applyFill="1" applyBorder="1"/>
    <xf numFmtId="0" fontId="0" fillId="0" borderId="0" xfId="0" applyBorder="1" applyAlignment="1"/>
    <xf numFmtId="164" fontId="0" fillId="0" borderId="1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vertical="top" wrapText="1"/>
    </xf>
    <xf numFmtId="165" fontId="0" fillId="2" borderId="1" xfId="0" applyNumberFormat="1" applyFont="1" applyFill="1" applyBorder="1" applyAlignment="1">
      <alignment vertical="top" wrapTex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="110" zoomScaleNormal="110" workbookViewId="0">
      <selection activeCell="B1" sqref="B1:F3"/>
    </sheetView>
  </sheetViews>
  <sheetFormatPr defaultRowHeight="11.25" x14ac:dyDescent="0.2"/>
  <cols>
    <col min="1" max="1" width="22.5" customWidth="1"/>
    <col min="2" max="2" width="47.5" style="6" customWidth="1"/>
    <col min="3" max="3" width="17.6640625" style="6" customWidth="1"/>
    <col min="4" max="4" width="16.6640625" style="6" customWidth="1"/>
    <col min="5" max="5" width="16" style="6" customWidth="1"/>
    <col min="6" max="7" width="14.83203125" style="7" customWidth="1"/>
    <col min="8" max="8" width="8.5" customWidth="1"/>
    <col min="9" max="9" width="7.5" customWidth="1"/>
    <col min="10" max="10" width="11.6640625" bestFit="1" customWidth="1"/>
  </cols>
  <sheetData>
    <row r="1" spans="1:10" s="1" customFormat="1" ht="15.75" x14ac:dyDescent="0.2">
      <c r="B1" s="57" t="s">
        <v>84</v>
      </c>
      <c r="C1" s="57"/>
      <c r="D1" s="57"/>
      <c r="E1" s="57"/>
      <c r="F1" s="57"/>
      <c r="G1" s="19"/>
    </row>
    <row r="2" spans="1:10" s="1" customFormat="1" ht="15.75" x14ac:dyDescent="0.2">
      <c r="B2" s="57"/>
      <c r="C2" s="57"/>
      <c r="D2" s="57"/>
      <c r="E2" s="57"/>
      <c r="F2" s="57"/>
      <c r="G2" s="19"/>
    </row>
    <row r="3" spans="1:10" ht="48" customHeight="1" x14ac:dyDescent="0.2">
      <c r="B3" s="57"/>
      <c r="C3" s="57"/>
      <c r="D3" s="57"/>
      <c r="E3" s="57"/>
      <c r="F3" s="57"/>
      <c r="G3" s="19"/>
    </row>
    <row r="4" spans="1:10" s="1" customFormat="1" x14ac:dyDescent="0.2">
      <c r="B4" s="6"/>
      <c r="C4" s="6"/>
      <c r="D4" s="6"/>
      <c r="E4" s="6"/>
      <c r="F4" s="9" t="s">
        <v>24</v>
      </c>
      <c r="G4" s="9"/>
    </row>
    <row r="5" spans="1:10" s="2" customFormat="1" ht="63" customHeight="1" x14ac:dyDescent="0.2">
      <c r="A5" s="20" t="s">
        <v>62</v>
      </c>
      <c r="B5" s="21" t="s">
        <v>6</v>
      </c>
      <c r="C5" s="54" t="s">
        <v>79</v>
      </c>
      <c r="D5" s="54" t="s">
        <v>85</v>
      </c>
      <c r="E5" s="54" t="s">
        <v>86</v>
      </c>
      <c r="F5" s="54" t="s">
        <v>87</v>
      </c>
      <c r="G5" s="54" t="s">
        <v>88</v>
      </c>
    </row>
    <row r="6" spans="1:10" s="2" customFormat="1" ht="12" customHeight="1" x14ac:dyDescent="0.2">
      <c r="A6" s="20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</row>
    <row r="7" spans="1:10" s="2" customFormat="1" ht="12" customHeight="1" x14ac:dyDescent="0.2">
      <c r="A7" s="20"/>
      <c r="B7" s="58" t="s">
        <v>4</v>
      </c>
      <c r="C7" s="58"/>
      <c r="D7" s="59"/>
      <c r="E7" s="59"/>
      <c r="F7" s="59"/>
      <c r="G7" s="41"/>
    </row>
    <row r="8" spans="1:10" x14ac:dyDescent="0.2">
      <c r="A8" s="22"/>
      <c r="B8" s="23" t="s">
        <v>31</v>
      </c>
      <c r="C8" s="14">
        <f>C9+C10+C11+C12+C16+C20+C24+C25</f>
        <v>9855.6</v>
      </c>
      <c r="D8" s="14">
        <f>D9+D10+D11+D12+D16+D20+D25</f>
        <v>23787.899999999998</v>
      </c>
      <c r="E8" s="14">
        <f>E9+E10+E11+E12+E16+E20+E24+E25</f>
        <v>10113.400000000001</v>
      </c>
      <c r="F8" s="24">
        <f>E8/D8*100</f>
        <v>42.514892024937055</v>
      </c>
      <c r="G8" s="24">
        <f>E8/C8*100</f>
        <v>102.61577174398313</v>
      </c>
      <c r="H8" s="8"/>
      <c r="I8" s="8"/>
    </row>
    <row r="9" spans="1:10" x14ac:dyDescent="0.2">
      <c r="A9" s="22" t="s">
        <v>38</v>
      </c>
      <c r="B9" s="25" t="s">
        <v>8</v>
      </c>
      <c r="C9" s="10">
        <v>3434.2</v>
      </c>
      <c r="D9" s="11">
        <v>9211.2999999999993</v>
      </c>
      <c r="E9" s="10">
        <v>3951.9</v>
      </c>
      <c r="F9" s="26">
        <f>E9/D9*100</f>
        <v>42.902739027064591</v>
      </c>
      <c r="G9" s="26">
        <f>E9/C9*100</f>
        <v>115.07483547842293</v>
      </c>
      <c r="I9" s="4"/>
      <c r="J9" s="4"/>
    </row>
    <row r="10" spans="1:10" ht="33.75" x14ac:dyDescent="0.2">
      <c r="A10" s="22" t="s">
        <v>39</v>
      </c>
      <c r="B10" s="27" t="s">
        <v>9</v>
      </c>
      <c r="C10" s="10">
        <v>1432.3</v>
      </c>
      <c r="D10" s="11">
        <v>3651.9</v>
      </c>
      <c r="E10" s="10">
        <v>1732.8</v>
      </c>
      <c r="F10" s="26">
        <f>E10/D10*100</f>
        <v>47.449272981187875</v>
      </c>
      <c r="G10" s="26">
        <f>E10/C10*100</f>
        <v>120.9802415695036</v>
      </c>
    </row>
    <row r="11" spans="1:10" x14ac:dyDescent="0.2">
      <c r="A11" s="22" t="s">
        <v>40</v>
      </c>
      <c r="B11" s="28" t="s">
        <v>10</v>
      </c>
      <c r="C11" s="10">
        <v>2940.5</v>
      </c>
      <c r="D11" s="11">
        <v>3445.2</v>
      </c>
      <c r="E11" s="10">
        <v>1790.5</v>
      </c>
      <c r="F11" s="26">
        <f>E11/D11*100</f>
        <v>51.970858005340773</v>
      </c>
      <c r="G11" s="26">
        <f>E11/C11*100</f>
        <v>60.891004931134162</v>
      </c>
    </row>
    <row r="12" spans="1:10" x14ac:dyDescent="0.2">
      <c r="A12" s="22" t="s">
        <v>41</v>
      </c>
      <c r="B12" s="28" t="s">
        <v>11</v>
      </c>
      <c r="C12" s="10">
        <v>1050</v>
      </c>
      <c r="D12" s="11">
        <v>6532</v>
      </c>
      <c r="E12" s="10">
        <v>1374</v>
      </c>
      <c r="F12" s="26">
        <f>E12/D12*100</f>
        <v>21.034905082669933</v>
      </c>
      <c r="G12" s="26">
        <f>E12/C12*100</f>
        <v>130.85714285714286</v>
      </c>
    </row>
    <row r="13" spans="1:10" ht="22.5" hidden="1" x14ac:dyDescent="0.2">
      <c r="A13" s="22"/>
      <c r="B13" s="27" t="s">
        <v>12</v>
      </c>
      <c r="C13" s="10"/>
      <c r="D13" s="11"/>
      <c r="E13" s="10"/>
      <c r="F13" s="26"/>
      <c r="G13" s="26"/>
    </row>
    <row r="14" spans="1:10" s="3" customFormat="1" hidden="1" x14ac:dyDescent="0.2">
      <c r="A14" s="29"/>
      <c r="B14" s="28" t="s">
        <v>13</v>
      </c>
      <c r="C14" s="10"/>
      <c r="D14" s="11"/>
      <c r="E14" s="10"/>
      <c r="F14" s="26"/>
      <c r="G14" s="26"/>
    </row>
    <row r="15" spans="1:10" ht="33.75" hidden="1" x14ac:dyDescent="0.2">
      <c r="A15" s="22"/>
      <c r="B15" s="28" t="s">
        <v>14</v>
      </c>
      <c r="C15" s="10"/>
      <c r="D15" s="11"/>
      <c r="E15" s="10"/>
      <c r="F15" s="26"/>
      <c r="G15" s="26"/>
    </row>
    <row r="16" spans="1:10" ht="33.75" x14ac:dyDescent="0.2">
      <c r="A16" s="22" t="s">
        <v>42</v>
      </c>
      <c r="B16" s="28" t="s">
        <v>15</v>
      </c>
      <c r="C16" s="10">
        <v>731.2</v>
      </c>
      <c r="D16" s="11">
        <v>747.5</v>
      </c>
      <c r="E16" s="10">
        <v>687.5</v>
      </c>
      <c r="F16" s="26">
        <f>E16/D16*100</f>
        <v>91.973244147157203</v>
      </c>
      <c r="G16" s="26">
        <f>E16/C16*100</f>
        <v>94.023522975929978</v>
      </c>
    </row>
    <row r="17" spans="1:9" ht="22.5" hidden="1" x14ac:dyDescent="0.2">
      <c r="A17" s="22"/>
      <c r="B17" s="28" t="s">
        <v>16</v>
      </c>
      <c r="C17" s="10"/>
      <c r="D17" s="11"/>
      <c r="E17" s="10"/>
      <c r="F17" s="26"/>
      <c r="G17" s="26"/>
    </row>
    <row r="18" spans="1:9" s="3" customFormat="1" ht="12" hidden="1" customHeight="1" x14ac:dyDescent="0.2">
      <c r="A18" s="29"/>
      <c r="B18" s="28" t="s">
        <v>17</v>
      </c>
      <c r="C18" s="10"/>
      <c r="D18" s="11"/>
      <c r="E18" s="10"/>
      <c r="F18" s="26"/>
      <c r="G18" s="26"/>
    </row>
    <row r="19" spans="1:9" s="3" customFormat="1" ht="15" hidden="1" customHeight="1" x14ac:dyDescent="0.2">
      <c r="A19" s="29"/>
      <c r="B19" s="28"/>
      <c r="C19" s="10"/>
      <c r="D19" s="11"/>
      <c r="E19" s="10"/>
      <c r="F19" s="26"/>
      <c r="G19" s="26"/>
    </row>
    <row r="20" spans="1:9" ht="22.5" customHeight="1" x14ac:dyDescent="0.2">
      <c r="A20" s="22" t="s">
        <v>65</v>
      </c>
      <c r="B20" s="28" t="s">
        <v>18</v>
      </c>
      <c r="C20" s="10">
        <v>11.9</v>
      </c>
      <c r="D20" s="11">
        <v>200</v>
      </c>
      <c r="E20" s="10">
        <v>576.70000000000005</v>
      </c>
      <c r="F20" s="26"/>
      <c r="G20" s="26">
        <f>E20/C20*100</f>
        <v>4846.2184873949582</v>
      </c>
    </row>
    <row r="21" spans="1:9" hidden="1" x14ac:dyDescent="0.2">
      <c r="A21" s="22"/>
      <c r="B21" s="28" t="s">
        <v>19</v>
      </c>
      <c r="C21" s="10"/>
      <c r="D21" s="11"/>
      <c r="E21" s="10"/>
      <c r="F21" s="26"/>
      <c r="G21" s="26"/>
    </row>
    <row r="22" spans="1:9" ht="0.75" hidden="1" customHeight="1" x14ac:dyDescent="0.2">
      <c r="A22" s="22"/>
      <c r="B22" s="28" t="s">
        <v>20</v>
      </c>
      <c r="C22" s="10"/>
      <c r="D22" s="11"/>
      <c r="E22" s="10"/>
      <c r="F22" s="26"/>
      <c r="G22" s="26"/>
    </row>
    <row r="23" spans="1:9" hidden="1" x14ac:dyDescent="0.2">
      <c r="A23" s="22"/>
      <c r="B23" s="28" t="s">
        <v>21</v>
      </c>
      <c r="C23" s="10"/>
      <c r="D23" s="11"/>
      <c r="E23" s="10"/>
      <c r="F23" s="26"/>
      <c r="G23" s="26"/>
    </row>
    <row r="24" spans="1:9" hidden="1" x14ac:dyDescent="0.2">
      <c r="A24" s="22" t="s">
        <v>43</v>
      </c>
      <c r="B24" s="46" t="s">
        <v>20</v>
      </c>
      <c r="C24" s="10"/>
      <c r="D24" s="11"/>
      <c r="E24" s="10"/>
      <c r="F24" s="26"/>
      <c r="G24" s="26"/>
    </row>
    <row r="25" spans="1:9" x14ac:dyDescent="0.2">
      <c r="A25" s="22" t="s">
        <v>75</v>
      </c>
      <c r="B25" s="46" t="s">
        <v>76</v>
      </c>
      <c r="C25" s="10">
        <v>255.5</v>
      </c>
      <c r="D25" s="11"/>
      <c r="E25" s="10"/>
      <c r="F25" s="26"/>
      <c r="G25" s="26"/>
    </row>
    <row r="26" spans="1:9" x14ac:dyDescent="0.2">
      <c r="A26" s="22" t="s">
        <v>44</v>
      </c>
      <c r="B26" s="30" t="s">
        <v>32</v>
      </c>
      <c r="C26" s="14">
        <f>C27+C28+C30+C31</f>
        <v>963.6</v>
      </c>
      <c r="D26" s="14">
        <f>D27+D28+D30+D31</f>
        <v>13226.3</v>
      </c>
      <c r="E26" s="14">
        <f>E27+E28+E30+E31</f>
        <v>1536.2</v>
      </c>
      <c r="F26" s="24">
        <f>E26/D26*100</f>
        <v>11.614737303705496</v>
      </c>
      <c r="G26" s="24">
        <f>E26/C26*100</f>
        <v>159.42299709422997</v>
      </c>
      <c r="H26" s="3"/>
      <c r="I26" s="8"/>
    </row>
    <row r="27" spans="1:9" ht="26.25" customHeight="1" x14ac:dyDescent="0.2">
      <c r="A27" s="22"/>
      <c r="B27" s="28" t="s">
        <v>22</v>
      </c>
      <c r="C27" s="10">
        <v>913.6</v>
      </c>
      <c r="D27" s="11">
        <v>13076.3</v>
      </c>
      <c r="E27" s="10">
        <v>1386.2</v>
      </c>
      <c r="F27" s="26">
        <f>E27/D27*100</f>
        <v>10.600858040883125</v>
      </c>
      <c r="G27" s="26">
        <f>E27/C27*100</f>
        <v>151.72942206654992</v>
      </c>
    </row>
    <row r="28" spans="1:9" ht="26.25" hidden="1" customHeight="1" x14ac:dyDescent="0.2">
      <c r="A28" s="22"/>
      <c r="B28" s="27" t="s">
        <v>23</v>
      </c>
      <c r="C28" s="10"/>
      <c r="D28" s="11"/>
      <c r="E28" s="10"/>
      <c r="F28" s="26" t="e">
        <f t="shared" ref="F28:F30" si="0">E28/D28*100</f>
        <v>#DIV/0!</v>
      </c>
      <c r="G28" s="26" t="e">
        <f t="shared" ref="G28:G29" si="1">E28/C28*100</f>
        <v>#DIV/0!</v>
      </c>
    </row>
    <row r="29" spans="1:9" ht="26.25" hidden="1" customHeight="1" x14ac:dyDescent="0.2">
      <c r="A29" s="22"/>
      <c r="B29" s="31" t="s">
        <v>37</v>
      </c>
      <c r="C29" s="10"/>
      <c r="D29" s="11"/>
      <c r="E29" s="10"/>
      <c r="F29" s="26" t="e">
        <f t="shared" si="0"/>
        <v>#DIV/0!</v>
      </c>
      <c r="G29" s="26" t="e">
        <f t="shared" si="1"/>
        <v>#DIV/0!</v>
      </c>
    </row>
    <row r="30" spans="1:9" ht="26.25" customHeight="1" x14ac:dyDescent="0.2">
      <c r="A30" s="22"/>
      <c r="B30" s="31" t="s">
        <v>36</v>
      </c>
      <c r="C30" s="10">
        <v>50</v>
      </c>
      <c r="D30" s="11">
        <v>150</v>
      </c>
      <c r="E30" s="10">
        <v>150</v>
      </c>
      <c r="F30" s="26">
        <f t="shared" si="0"/>
        <v>100</v>
      </c>
      <c r="G30" s="26"/>
    </row>
    <row r="31" spans="1:9" ht="15.75" hidden="1" customHeight="1" x14ac:dyDescent="0.2">
      <c r="A31" s="22"/>
      <c r="B31" s="31" t="s">
        <v>70</v>
      </c>
      <c r="C31" s="10"/>
      <c r="D31" s="11"/>
      <c r="E31" s="10"/>
      <c r="F31" s="26"/>
      <c r="G31" s="26"/>
    </row>
    <row r="32" spans="1:9" ht="26.25" hidden="1" customHeight="1" x14ac:dyDescent="0.2">
      <c r="A32" s="22"/>
      <c r="B32" s="28" t="s">
        <v>29</v>
      </c>
      <c r="C32" s="10"/>
      <c r="D32" s="11"/>
      <c r="E32" s="10"/>
      <c r="F32" s="26"/>
      <c r="G32" s="26"/>
    </row>
    <row r="33" spans="1:10" ht="26.25" hidden="1" customHeight="1" x14ac:dyDescent="0.2">
      <c r="A33" s="22"/>
      <c r="B33" s="28" t="s">
        <v>30</v>
      </c>
      <c r="C33" s="10"/>
      <c r="D33" s="11"/>
      <c r="E33" s="10"/>
      <c r="F33" s="26"/>
      <c r="G33" s="26"/>
    </row>
    <row r="34" spans="1:10" ht="15" customHeight="1" x14ac:dyDescent="0.2">
      <c r="A34" s="22"/>
      <c r="B34" s="30" t="s">
        <v>33</v>
      </c>
      <c r="C34" s="14">
        <f>C8+C26</f>
        <v>10819.2</v>
      </c>
      <c r="D34" s="14">
        <f>D8+D26</f>
        <v>37014.199999999997</v>
      </c>
      <c r="E34" s="14">
        <f>E8+E26</f>
        <v>11649.600000000002</v>
      </c>
      <c r="F34" s="32">
        <f>E34/D34*100</f>
        <v>31.473326453090984</v>
      </c>
      <c r="G34" s="32">
        <f>E34/C34*100</f>
        <v>107.67524401064775</v>
      </c>
      <c r="H34" s="8"/>
      <c r="I34" s="13"/>
      <c r="J34" s="1"/>
    </row>
    <row r="35" spans="1:10" x14ac:dyDescent="0.2">
      <c r="A35" s="22"/>
      <c r="B35" s="58" t="s">
        <v>1</v>
      </c>
      <c r="C35" s="58"/>
      <c r="D35" s="58"/>
      <c r="E35" s="58"/>
      <c r="F35" s="58"/>
      <c r="G35" s="21"/>
      <c r="I35" s="1"/>
      <c r="J35" s="1"/>
    </row>
    <row r="36" spans="1:10" s="3" customFormat="1" x14ac:dyDescent="0.2">
      <c r="A36" s="43" t="s">
        <v>45</v>
      </c>
      <c r="B36" s="30" t="s">
        <v>0</v>
      </c>
      <c r="C36" s="15">
        <f>C39</f>
        <v>437.7</v>
      </c>
      <c r="D36" s="55">
        <f>D37+D38+D39</f>
        <v>2375.6999999999998</v>
      </c>
      <c r="E36" s="55">
        <f>E37+E38+E39</f>
        <v>486.7</v>
      </c>
      <c r="F36" s="32">
        <f t="shared" ref="F36:F57" si="2">E36/D36*100</f>
        <v>20.486593425095762</v>
      </c>
      <c r="G36" s="32">
        <f>E36/C36*100</f>
        <v>111.19488233950194</v>
      </c>
      <c r="I36" s="44"/>
      <c r="J36" s="44"/>
    </row>
    <row r="37" spans="1:10" s="3" customFormat="1" ht="22.5" x14ac:dyDescent="0.2">
      <c r="A37" s="42" t="s">
        <v>66</v>
      </c>
      <c r="B37" s="36" t="s">
        <v>67</v>
      </c>
      <c r="C37" s="17">
        <v>0</v>
      </c>
      <c r="D37" s="56">
        <v>0</v>
      </c>
      <c r="E37" s="56">
        <v>0</v>
      </c>
      <c r="F37" s="53">
        <v>0</v>
      </c>
      <c r="G37" s="53">
        <v>0</v>
      </c>
      <c r="I37" s="44"/>
      <c r="J37" s="44"/>
    </row>
    <row r="38" spans="1:10" s="3" customFormat="1" x14ac:dyDescent="0.2">
      <c r="A38" s="42" t="s">
        <v>77</v>
      </c>
      <c r="B38" s="36" t="s">
        <v>78</v>
      </c>
      <c r="C38" s="17">
        <v>0</v>
      </c>
      <c r="D38" s="56">
        <v>500</v>
      </c>
      <c r="E38" s="56">
        <v>0</v>
      </c>
      <c r="F38" s="53">
        <v>0</v>
      </c>
      <c r="G38" s="53">
        <v>0</v>
      </c>
      <c r="I38" s="44"/>
      <c r="J38" s="44"/>
    </row>
    <row r="39" spans="1:10" x14ac:dyDescent="0.2">
      <c r="A39" s="42" t="s">
        <v>46</v>
      </c>
      <c r="B39" s="36" t="s">
        <v>47</v>
      </c>
      <c r="C39" s="17">
        <v>437.7</v>
      </c>
      <c r="D39" s="16">
        <v>1875.7</v>
      </c>
      <c r="E39" s="16">
        <v>486.7</v>
      </c>
      <c r="F39" s="53">
        <f t="shared" si="2"/>
        <v>25.947646212080823</v>
      </c>
      <c r="G39" s="53">
        <f t="shared" ref="G39:G57" si="3">E39/C39*100</f>
        <v>111.19488233950194</v>
      </c>
      <c r="H39" s="51"/>
      <c r="I39" s="52"/>
      <c r="J39" s="52"/>
    </row>
    <row r="40" spans="1:10" s="3" customFormat="1" x14ac:dyDescent="0.2">
      <c r="A40" s="43" t="s">
        <v>48</v>
      </c>
      <c r="B40" s="30" t="s">
        <v>25</v>
      </c>
      <c r="C40" s="15">
        <f>C41</f>
        <v>146.1</v>
      </c>
      <c r="D40" s="15">
        <f>D41</f>
        <v>567.70000000000005</v>
      </c>
      <c r="E40" s="15">
        <f>E41</f>
        <v>176.4</v>
      </c>
      <c r="F40" s="32">
        <f t="shared" si="2"/>
        <v>31.072749691738593</v>
      </c>
      <c r="G40" s="32">
        <f t="shared" si="3"/>
        <v>120.73921971252568</v>
      </c>
      <c r="I40" s="44"/>
      <c r="J40" s="44"/>
    </row>
    <row r="41" spans="1:10" x14ac:dyDescent="0.2">
      <c r="A41" s="42" t="s">
        <v>49</v>
      </c>
      <c r="B41" s="33" t="s">
        <v>50</v>
      </c>
      <c r="C41" s="17">
        <v>146.1</v>
      </c>
      <c r="D41" s="17">
        <v>567.70000000000005</v>
      </c>
      <c r="E41" s="17">
        <v>176.4</v>
      </c>
      <c r="F41" s="53">
        <f t="shared" si="2"/>
        <v>31.072749691738593</v>
      </c>
      <c r="G41" s="53">
        <f t="shared" si="3"/>
        <v>120.73921971252568</v>
      </c>
      <c r="I41" s="1"/>
      <c r="J41" s="1"/>
    </row>
    <row r="42" spans="1:10" s="3" customFormat="1" x14ac:dyDescent="0.2">
      <c r="A42" s="43" t="s">
        <v>51</v>
      </c>
      <c r="B42" s="30" t="s">
        <v>5</v>
      </c>
      <c r="C42" s="15">
        <f>SUM(C43:C44)</f>
        <v>367.4</v>
      </c>
      <c r="D42" s="55">
        <f>D43+D44</f>
        <v>7735.6</v>
      </c>
      <c r="E42" s="55">
        <f>E43+E44</f>
        <v>398.7</v>
      </c>
      <c r="F42" s="32">
        <f t="shared" si="2"/>
        <v>5.1540927659134388</v>
      </c>
      <c r="G42" s="32">
        <f t="shared" si="3"/>
        <v>108.51932498639086</v>
      </c>
      <c r="I42" s="44"/>
      <c r="J42" s="44"/>
    </row>
    <row r="43" spans="1:10" x14ac:dyDescent="0.2">
      <c r="A43" s="42" t="s">
        <v>52</v>
      </c>
      <c r="B43" s="36" t="s">
        <v>53</v>
      </c>
      <c r="C43" s="18">
        <v>339.4</v>
      </c>
      <c r="D43" s="17">
        <v>7735.6</v>
      </c>
      <c r="E43" s="18">
        <v>398.7</v>
      </c>
      <c r="F43" s="53">
        <f t="shared" si="2"/>
        <v>5.1540927659134388</v>
      </c>
      <c r="G43" s="53">
        <f t="shared" si="3"/>
        <v>117.47200942840308</v>
      </c>
      <c r="I43" s="1"/>
      <c r="J43" s="1"/>
    </row>
    <row r="44" spans="1:10" ht="22.5" x14ac:dyDescent="0.2">
      <c r="A44" s="42" t="s">
        <v>63</v>
      </c>
      <c r="B44" s="45" t="s">
        <v>64</v>
      </c>
      <c r="C44" s="18">
        <v>28</v>
      </c>
      <c r="D44" s="17">
        <v>0</v>
      </c>
      <c r="E44" s="18">
        <v>0</v>
      </c>
      <c r="F44" s="53">
        <v>0</v>
      </c>
      <c r="G44" s="53">
        <v>0</v>
      </c>
      <c r="I44" s="1"/>
      <c r="J44" s="1"/>
    </row>
    <row r="45" spans="1:10" s="3" customFormat="1" x14ac:dyDescent="0.2">
      <c r="A45" s="43" t="s">
        <v>54</v>
      </c>
      <c r="B45" s="30" t="s">
        <v>7</v>
      </c>
      <c r="C45" s="15">
        <f>SUM(C47:C48)</f>
        <v>5365.7</v>
      </c>
      <c r="D45" s="15">
        <f>D46+D47+D48</f>
        <v>25786.2</v>
      </c>
      <c r="E45" s="15">
        <f>SUM(E47:E48)</f>
        <v>5500.8</v>
      </c>
      <c r="F45" s="32">
        <f t="shared" si="2"/>
        <v>21.332340554249949</v>
      </c>
      <c r="G45" s="32">
        <f t="shared" si="3"/>
        <v>102.51784482919284</v>
      </c>
      <c r="I45" s="44"/>
      <c r="J45" s="44"/>
    </row>
    <row r="46" spans="1:10" s="49" customFormat="1" x14ac:dyDescent="0.2">
      <c r="A46" s="47" t="s">
        <v>68</v>
      </c>
      <c r="B46" s="48" t="s">
        <v>69</v>
      </c>
      <c r="C46" s="16">
        <v>0</v>
      </c>
      <c r="D46" s="16">
        <v>0</v>
      </c>
      <c r="E46" s="16">
        <v>0</v>
      </c>
      <c r="F46" s="53">
        <v>0</v>
      </c>
      <c r="G46" s="53">
        <v>0</v>
      </c>
      <c r="I46" s="50"/>
      <c r="J46" s="50"/>
    </row>
    <row r="47" spans="1:10" x14ac:dyDescent="0.2">
      <c r="A47" s="42" t="s">
        <v>55</v>
      </c>
      <c r="B47" s="36" t="s">
        <v>56</v>
      </c>
      <c r="C47" s="18">
        <v>0</v>
      </c>
      <c r="D47" s="17">
        <v>3300</v>
      </c>
      <c r="E47" s="18">
        <v>108.5</v>
      </c>
      <c r="F47" s="53">
        <f t="shared" si="2"/>
        <v>3.2878787878787876</v>
      </c>
      <c r="G47" s="53"/>
      <c r="I47" s="1"/>
      <c r="J47" s="1"/>
    </row>
    <row r="48" spans="1:10" x14ac:dyDescent="0.2">
      <c r="A48" s="42" t="s">
        <v>57</v>
      </c>
      <c r="B48" s="36" t="s">
        <v>58</v>
      </c>
      <c r="C48" s="18">
        <v>5365.7</v>
      </c>
      <c r="D48" s="17">
        <v>22486.2</v>
      </c>
      <c r="E48" s="18">
        <v>5392.3</v>
      </c>
      <c r="F48" s="53">
        <f t="shared" si="2"/>
        <v>23.980485809074008</v>
      </c>
      <c r="G48" s="53">
        <f t="shared" si="3"/>
        <v>100.49574146896025</v>
      </c>
      <c r="I48" s="1"/>
      <c r="J48" s="1"/>
    </row>
    <row r="49" spans="1:10" x14ac:dyDescent="0.2">
      <c r="A49" s="43" t="s">
        <v>89</v>
      </c>
      <c r="B49" s="30" t="s">
        <v>90</v>
      </c>
      <c r="C49" s="14">
        <v>0</v>
      </c>
      <c r="D49" s="15">
        <v>0</v>
      </c>
      <c r="E49" s="15">
        <v>0</v>
      </c>
      <c r="F49" s="32">
        <v>0</v>
      </c>
      <c r="G49" s="32">
        <v>0</v>
      </c>
      <c r="I49" s="1"/>
      <c r="J49" s="1"/>
    </row>
    <row r="50" spans="1:10" ht="22.5" x14ac:dyDescent="0.2">
      <c r="A50" s="42" t="s">
        <v>91</v>
      </c>
      <c r="B50" s="36" t="s">
        <v>92</v>
      </c>
      <c r="C50" s="11">
        <v>0</v>
      </c>
      <c r="D50" s="17">
        <v>0</v>
      </c>
      <c r="E50" s="18">
        <v>0</v>
      </c>
      <c r="F50" s="34">
        <v>0</v>
      </c>
      <c r="G50" s="53">
        <v>0</v>
      </c>
      <c r="I50" s="1"/>
      <c r="J50" s="1"/>
    </row>
    <row r="51" spans="1:10" x14ac:dyDescent="0.2">
      <c r="A51" s="43" t="s">
        <v>80</v>
      </c>
      <c r="B51" s="30" t="s">
        <v>81</v>
      </c>
      <c r="C51" s="15">
        <f>C52</f>
        <v>900</v>
      </c>
      <c r="D51" s="15">
        <f>D52</f>
        <v>0</v>
      </c>
      <c r="E51" s="15">
        <f t="shared" ref="E51" si="4">E52</f>
        <v>0</v>
      </c>
      <c r="F51" s="32">
        <v>0</v>
      </c>
      <c r="G51" s="32">
        <v>0</v>
      </c>
      <c r="I51" s="1"/>
      <c r="J51" s="1"/>
    </row>
    <row r="52" spans="1:10" x14ac:dyDescent="0.2">
      <c r="A52" s="42" t="s">
        <v>82</v>
      </c>
      <c r="B52" s="36" t="s">
        <v>83</v>
      </c>
      <c r="C52" s="18">
        <v>900</v>
      </c>
      <c r="D52" s="17">
        <v>0</v>
      </c>
      <c r="E52" s="18">
        <v>0</v>
      </c>
      <c r="F52" s="53">
        <v>0</v>
      </c>
      <c r="G52" s="53">
        <v>0</v>
      </c>
      <c r="I52" s="1"/>
      <c r="J52" s="1"/>
    </row>
    <row r="53" spans="1:10" s="3" customFormat="1" x14ac:dyDescent="0.2">
      <c r="A53" s="43" t="s">
        <v>71</v>
      </c>
      <c r="B53" s="30" t="s">
        <v>73</v>
      </c>
      <c r="C53" s="15">
        <f>C54</f>
        <v>91.7</v>
      </c>
      <c r="D53" s="15">
        <f t="shared" ref="D53:E53" si="5">D54</f>
        <v>200</v>
      </c>
      <c r="E53" s="15">
        <f t="shared" si="5"/>
        <v>90.1</v>
      </c>
      <c r="F53" s="32">
        <f t="shared" si="2"/>
        <v>45.05</v>
      </c>
      <c r="G53" s="32">
        <f t="shared" si="3"/>
        <v>98.255179934569242</v>
      </c>
      <c r="I53" s="44"/>
      <c r="J53" s="44"/>
    </row>
    <row r="54" spans="1:10" x14ac:dyDescent="0.2">
      <c r="A54" s="42" t="s">
        <v>72</v>
      </c>
      <c r="B54" s="36" t="s">
        <v>74</v>
      </c>
      <c r="C54" s="18">
        <v>91.7</v>
      </c>
      <c r="D54" s="17">
        <v>200</v>
      </c>
      <c r="E54" s="18">
        <v>90.1</v>
      </c>
      <c r="F54" s="53">
        <f t="shared" si="2"/>
        <v>45.05</v>
      </c>
      <c r="G54" s="53">
        <f t="shared" si="3"/>
        <v>98.255179934569242</v>
      </c>
      <c r="I54" s="1"/>
      <c r="J54" s="1"/>
    </row>
    <row r="55" spans="1:10" s="3" customFormat="1" ht="22.5" x14ac:dyDescent="0.2">
      <c r="A55" s="43" t="s">
        <v>59</v>
      </c>
      <c r="B55" s="30" t="s">
        <v>34</v>
      </c>
      <c r="C55" s="15">
        <f>C56</f>
        <v>3404.5</v>
      </c>
      <c r="D55" s="15">
        <f>D56</f>
        <v>6370.8</v>
      </c>
      <c r="E55" s="15">
        <f>E56</f>
        <v>3549.1</v>
      </c>
      <c r="F55" s="32">
        <f t="shared" si="2"/>
        <v>55.708859169962956</v>
      </c>
      <c r="G55" s="53">
        <f t="shared" si="3"/>
        <v>104.24731972389485</v>
      </c>
      <c r="I55" s="44"/>
      <c r="J55" s="44"/>
    </row>
    <row r="56" spans="1:10" ht="33.75" x14ac:dyDescent="0.2">
      <c r="A56" s="42" t="s">
        <v>60</v>
      </c>
      <c r="B56" s="36" t="s">
        <v>61</v>
      </c>
      <c r="C56" s="17">
        <v>3404.5</v>
      </c>
      <c r="D56" s="17">
        <v>6370.8</v>
      </c>
      <c r="E56" s="17">
        <v>3549.1</v>
      </c>
      <c r="F56" s="53">
        <f t="shared" si="2"/>
        <v>55.708859169962956</v>
      </c>
      <c r="G56" s="53">
        <f t="shared" si="3"/>
        <v>104.24731972389485</v>
      </c>
      <c r="I56" s="1"/>
      <c r="J56" s="1"/>
    </row>
    <row r="57" spans="1:10" x14ac:dyDescent="0.2">
      <c r="A57" s="22"/>
      <c r="B57" s="30" t="s">
        <v>33</v>
      </c>
      <c r="C57" s="15">
        <f>C36+C40+C42+C45+C55+C53+C51</f>
        <v>10713.1</v>
      </c>
      <c r="D57" s="15">
        <f>D36+D40+D42+D45+D49+D51+D53+D55</f>
        <v>43036</v>
      </c>
      <c r="E57" s="15">
        <f>E36+E40+E42+E45+E49+E51+E53+E55</f>
        <v>10201.800000000001</v>
      </c>
      <c r="F57" s="32">
        <f t="shared" si="2"/>
        <v>23.705270006506183</v>
      </c>
      <c r="G57" s="32">
        <f t="shared" si="3"/>
        <v>95.227338492126464</v>
      </c>
      <c r="H57" s="8"/>
      <c r="I57" s="13"/>
      <c r="J57" s="1"/>
    </row>
    <row r="58" spans="1:10" ht="22.5" x14ac:dyDescent="0.2">
      <c r="A58" s="22"/>
      <c r="B58" s="30" t="s">
        <v>26</v>
      </c>
      <c r="C58" s="15">
        <f>C34-C57</f>
        <v>106.10000000000036</v>
      </c>
      <c r="D58" s="15">
        <f>D34-D57</f>
        <v>-6021.8000000000029</v>
      </c>
      <c r="E58" s="15">
        <f>E34-E57</f>
        <v>1447.8000000000011</v>
      </c>
      <c r="F58" s="34"/>
      <c r="G58" s="34"/>
      <c r="H58" s="8"/>
      <c r="I58" s="12"/>
      <c r="J58" s="4"/>
    </row>
    <row r="59" spans="1:10" x14ac:dyDescent="0.2">
      <c r="A59" s="22"/>
      <c r="B59" s="58" t="s">
        <v>35</v>
      </c>
      <c r="C59" s="58"/>
      <c r="D59" s="58"/>
      <c r="E59" s="58"/>
      <c r="F59" s="58"/>
      <c r="G59" s="21"/>
    </row>
    <row r="60" spans="1:10" s="5" customFormat="1" ht="22.5" x14ac:dyDescent="0.2">
      <c r="A60" s="35"/>
      <c r="B60" s="33" t="s">
        <v>27</v>
      </c>
      <c r="C60" s="33"/>
      <c r="D60" s="17"/>
      <c r="E60" s="17"/>
      <c r="F60" s="34"/>
      <c r="G60" s="34"/>
    </row>
    <row r="61" spans="1:10" ht="25.5" customHeight="1" x14ac:dyDescent="0.2">
      <c r="A61" s="22"/>
      <c r="B61" s="36" t="s">
        <v>28</v>
      </c>
      <c r="C61" s="36"/>
      <c r="D61" s="17"/>
      <c r="E61" s="17"/>
      <c r="F61" s="34"/>
      <c r="G61" s="34"/>
    </row>
    <row r="62" spans="1:10" s="5" customFormat="1" ht="22.5" x14ac:dyDescent="0.2">
      <c r="A62" s="35"/>
      <c r="B62" s="33" t="s">
        <v>2</v>
      </c>
      <c r="C62" s="33"/>
      <c r="D62" s="17"/>
      <c r="E62" s="17"/>
      <c r="F62" s="34"/>
      <c r="G62" s="34"/>
    </row>
    <row r="63" spans="1:10" s="5" customFormat="1" ht="22.5" x14ac:dyDescent="0.2">
      <c r="A63" s="35"/>
      <c r="B63" s="33" t="s">
        <v>3</v>
      </c>
      <c r="C63" s="17">
        <f>C58*-1</f>
        <v>-106.10000000000036</v>
      </c>
      <c r="D63" s="17">
        <f t="shared" ref="D63:E63" si="6">D58*-1</f>
        <v>6021.8000000000029</v>
      </c>
      <c r="E63" s="17">
        <f t="shared" si="6"/>
        <v>-1447.8000000000011</v>
      </c>
      <c r="F63" s="34"/>
      <c r="G63" s="34"/>
    </row>
    <row r="64" spans="1:10" x14ac:dyDescent="0.2">
      <c r="A64" s="37"/>
      <c r="B64" s="38" t="s">
        <v>33</v>
      </c>
      <c r="C64" s="15">
        <f>C63</f>
        <v>-106.10000000000036</v>
      </c>
      <c r="D64" s="39">
        <f>D63</f>
        <v>6021.8000000000029</v>
      </c>
      <c r="E64" s="39">
        <f>E63</f>
        <v>-1447.8000000000011</v>
      </c>
      <c r="F64" s="40"/>
      <c r="G64" s="32"/>
    </row>
  </sheetData>
  <mergeCells count="4">
    <mergeCell ref="B1:F3"/>
    <mergeCell ref="B7:F7"/>
    <mergeCell ref="B35:F35"/>
    <mergeCell ref="B59:F59"/>
  </mergeCells>
  <printOptions horizontalCentered="1"/>
  <pageMargins left="0.59055118110236227" right="0.39370078740157483" top="0.55118110236220474" bottom="0.59055118110236227" header="0.59055118110236227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на подпись</vt:lpstr>
      <vt:lpstr>'на подпись'!Заголовки_для_печати</vt:lpstr>
      <vt:lpstr>'на подпись'!Область_печати</vt:lpstr>
    </vt:vector>
  </TitlesOfParts>
  <Company>Министерство финансов Саратовской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FinAdmin</dc:creator>
  <cp:lastModifiedBy>tanyahar</cp:lastModifiedBy>
  <cp:lastPrinted>2023-07-04T08:21:52Z</cp:lastPrinted>
  <dcterms:created xsi:type="dcterms:W3CDTF">2009-04-17T07:03:32Z</dcterms:created>
  <dcterms:modified xsi:type="dcterms:W3CDTF">2026-07-06T10:43:42Z</dcterms:modified>
</cp:coreProperties>
</file>